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31" i="3" l="1"/>
  <c r="K29" i="3"/>
  <c r="J29" i="3"/>
  <c r="K26" i="3"/>
  <c r="J26" i="3"/>
  <c r="K25" i="3"/>
  <c r="K24" i="3"/>
  <c r="J24" i="3"/>
  <c r="K18" i="3"/>
  <c r="J18" i="3"/>
  <c r="K17" i="3"/>
  <c r="J17" i="3"/>
  <c r="K15" i="3"/>
  <c r="J15" i="3"/>
  <c r="K14" i="3"/>
  <c r="J14" i="3"/>
  <c r="K13" i="3"/>
  <c r="K12" i="3"/>
  <c r="J12" i="3"/>
  <c r="K5" i="3"/>
  <c r="K20" i="3" l="1"/>
  <c r="K19" i="3"/>
  <c r="J19" i="3"/>
  <c r="K16" i="3"/>
  <c r="J16" i="3"/>
  <c r="J13" i="3"/>
  <c r="K9" i="3"/>
  <c r="K21" i="3" l="1"/>
  <c r="K10" i="3"/>
  <c r="K8" i="3"/>
  <c r="K7" i="3"/>
  <c r="K6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<sst xmlns="http://schemas.openxmlformats.org/spreadsheetml/2006/main" count="260" uniqueCount="112">
  <si>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</si>
  <si>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</si>
  <si>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</si>
  <si>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</si>
  <si>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</si>
  <si>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</si>
  <si>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</si>
  <si>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</si>
  <si>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</si>
  <si>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</si>
  <si>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</si>
  <si>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</si>
  <si>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</si>
  <si>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</si>
  <si>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</si>
  <si>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</si>
  <si>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</si>
  <si>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</si>
  <si>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</si>
  <si>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</si>
  <si>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</si>
  <si>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</si>
  <si>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</si>
  <si>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</si>
  <si>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</si>
  <si>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</si>
  <si>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</si>
  <si>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</si>
  <si>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</si>
  <si>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</si>
  <si>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</si>
  <si>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</si>
  <si>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</si>
  <si>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</si>
  <si>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</si>
  <si>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</si>
  <si>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</si>
  <si>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</si>
  <si>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</si>
  <si>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</si>
  <si>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</si>
  <si>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</si>
  <si>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</si>
  <si>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</si>
  <si>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</si>
  <si>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</si>
  <si>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</si>
  <si>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</si>
  <si>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</si>
  <si>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</si>
  <si>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</si>
  <si>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</si>
  <si>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</si>
  <si>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</si>
  <si>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</si>
  <si>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</si>
  <si>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</si>
  <si>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</si>
  <si>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</si>
  <si>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</si>
  <si>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</si>
  <si>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</si>
  <si>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</si>
  <si>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</si>
  <si>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</si>
  <si>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</si>
  <si>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</si>
  <si>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</si>
  <si>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</si>
  <si>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</si>
  <si>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</si>
  <si>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</si>
  <si>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</si>
  <si>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</si>
  <si>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</si>
  <si>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</si>
  <si>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</si>
  <si>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</si>
  <si>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</si>
  <si>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</si>
  <si>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</si>
  <si>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</si>
  <si>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</si>
  <si>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</si>
  <si>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</si>
  <si>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</si>
  <si>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</si>
  <si>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</si>
  <si>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</si>
  <si>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</si>
  <si>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</si>
  <si>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</si>
  <si>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</si>
  <si>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</si>
  <si>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</si>
  <si>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</si>
  <si>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</si>
  <si>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</si>
  <si>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</si>
  <si>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</si>
  <si>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</si>
  <si>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</si>
  <si>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</si>
  <si>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</si>
  <si>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</si>
  <si>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</si>
  <si>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</si>
  <si>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</si>
  <si>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</si>
  <si>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</si>
  <si>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r>
      <t xml:space="preserve"> текущая загрузка подстанции (данные контрольных замеров, зимний режимный день 15.12.2021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</si>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</sst>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93.75" customHeight="1" x14ac:dyDescent="0.25">
      <c r="A2" s="77" t="s">
        <v>0</v>
      </c>
      <c r="B2" s="74" t="s">
        <v>1</v>
      </c>
      <c r="C2" s="74" t="s">
        <v>6</v>
      </c>
      <c r="D2" s="74" t="s">
        <v>7</v>
      </c>
      <c r="E2" s="74"/>
      <c r="F2" s="74" t="s">
        <v>4</v>
      </c>
      <c r="G2" s="74" t="s">
        <v>35</v>
      </c>
      <c r="H2" s="74" t="s">
        <v>37</v>
      </c>
      <c r="I2" s="74" t="s">
        <v>5</v>
      </c>
      <c r="J2" s="72" t="s">
        <v>33</v>
      </c>
    </row>
    <row r="3" spans="1:10" x14ac:dyDescent="0.25">
      <c r="A3" s="78"/>
      <c r="B3" s="75"/>
      <c r="C3" s="75"/>
      <c r="D3" s="24" t="s">
        <v>2</v>
      </c>
      <c r="E3" s="24" t="s">
        <v>3</v>
      </c>
      <c r="F3" s="75"/>
      <c r="G3" s="75"/>
      <c r="H3" s="75"/>
      <c r="I3" s="75"/>
      <c r="J3" s="73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69" t="s">
        <v>34</v>
      </c>
      <c r="B32" s="70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1" t="s">
        <v>36</v>
      </c>
      <c r="B34" s="71"/>
      <c r="C34" s="71"/>
      <c r="D34" s="71"/>
      <c r="E34" s="71"/>
      <c r="F34" s="71"/>
      <c r="G34" s="71"/>
      <c r="H34" s="71"/>
      <c r="I34" s="71"/>
      <c r="J34" s="71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15" activePane="bottomLeft" state="frozen"/>
      <selection pane="bottomLeft" sqref="A1:M1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109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110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20.914999999999999</v>
      </c>
      <c r="K5" s="54">
        <f>5.04985</f>
        <v>5.0498500000000002</v>
      </c>
      <c r="L5" s="46">
        <f>SUM(J5+K5)</f>
        <v>25.964849999999998</v>
      </c>
      <c r="M5" s="53">
        <f>H5*0.98-L5</f>
        <v>13.235150000000004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12.343999999999999</v>
      </c>
      <c r="K6" s="54">
        <f>0</f>
        <v>0</v>
      </c>
      <c r="L6" s="46">
        <f t="shared" ref="L6:L32" si="0">SUM(J6+K6)</f>
        <v>12.343999999999999</v>
      </c>
      <c r="M6" s="53">
        <f t="shared" ref="M6:M32" si="1">H6*0.98-L6</f>
        <v>12.156000000000001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18.835999999999999</v>
      </c>
      <c r="K7" s="54">
        <f>0</f>
        <v>0</v>
      </c>
      <c r="L7" s="46">
        <f t="shared" si="0"/>
        <v>18.835999999999999</v>
      </c>
      <c r="M7" s="53">
        <f t="shared" si="1"/>
        <v>5.6640000000000015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11.204000000000001</v>
      </c>
      <c r="K8" s="54">
        <f>0</f>
        <v>0</v>
      </c>
      <c r="L8" s="46">
        <f t="shared" si="0"/>
        <v>11.204000000000001</v>
      </c>
      <c r="M8" s="53">
        <f t="shared" si="1"/>
        <v>4.4759999999999991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2.4820000000000002</v>
      </c>
      <c r="K9" s="54">
        <f>4.95</f>
        <v>4.95</v>
      </c>
      <c r="L9" s="46">
        <f t="shared" si="0"/>
        <v>7.4320000000000004</v>
      </c>
      <c r="M9" s="53">
        <f t="shared" si="1"/>
        <v>31.768000000000001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1.55</v>
      </c>
      <c r="K10" s="54">
        <f>0</f>
        <v>0</v>
      </c>
      <c r="L10" s="46">
        <f t="shared" si="0"/>
        <v>1.55</v>
      </c>
      <c r="M10" s="53">
        <f t="shared" si="1"/>
        <v>8.25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11.012</v>
      </c>
      <c r="K11" s="54">
        <v>0</v>
      </c>
      <c r="L11" s="46">
        <f t="shared" si="0"/>
        <v>11.012</v>
      </c>
      <c r="M11" s="53">
        <f t="shared" si="1"/>
        <v>13.488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f>19.2+0.02+0.155+0.38+0.435</f>
        <v>20.189999999999998</v>
      </c>
      <c r="K12" s="54">
        <f>0.893+0.513</f>
        <v>1.4060000000000001</v>
      </c>
      <c r="L12" s="46">
        <f t="shared" si="0"/>
        <v>21.595999999999997</v>
      </c>
      <c r="M12" s="53">
        <f t="shared" si="1"/>
        <v>-5.9159999999999968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f>5.999+0.03</f>
        <v>6.0289999999999999</v>
      </c>
      <c r="K13" s="54">
        <f>0.18</f>
        <v>0.18</v>
      </c>
      <c r="L13" s="46">
        <f t="shared" si="0"/>
        <v>6.2089999999999996</v>
      </c>
      <c r="M13" s="53">
        <f t="shared" si="1"/>
        <v>18.291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f>2.316+0.0725+0.074</f>
        <v>2.4624999999999995</v>
      </c>
      <c r="K14" s="54">
        <f>0.105+0.05</f>
        <v>0.155</v>
      </c>
      <c r="L14" s="46">
        <f t="shared" si="0"/>
        <v>2.6174999999999993</v>
      </c>
      <c r="M14" s="53">
        <f t="shared" si="1"/>
        <v>3.5565000000000002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f>2.33+0.01+0.2+0.05+0.01</f>
        <v>2.5999999999999996</v>
      </c>
      <c r="K15" s="54">
        <f>0.01</f>
        <v>0.01</v>
      </c>
      <c r="L15" s="46">
        <f t="shared" si="0"/>
        <v>2.6099999999999994</v>
      </c>
      <c r="M15" s="53">
        <f t="shared" si="1"/>
        <v>3.5640000000000001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f>1.438+0.015</f>
        <v>1.4529999999999998</v>
      </c>
      <c r="K16" s="54">
        <f>0.01+0.015</f>
        <v>2.5000000000000001E-2</v>
      </c>
      <c r="L16" s="46">
        <f t="shared" si="0"/>
        <v>1.4779999999999998</v>
      </c>
      <c r="M16" s="53">
        <f t="shared" si="1"/>
        <v>0.97200000000000042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f>1.564+0.115+0.015+0.015</f>
        <v>1.7089999999999999</v>
      </c>
      <c r="K17" s="54">
        <f>0.025</f>
        <v>2.5000000000000001E-2</v>
      </c>
      <c r="L17" s="46">
        <f t="shared" si="0"/>
        <v>1.7339999999999998</v>
      </c>
      <c r="M17" s="53">
        <f t="shared" si="1"/>
        <v>0.71600000000000041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f>0.789+0.03</f>
        <v>0.81900000000000006</v>
      </c>
      <c r="K18" s="54">
        <f>0.015+0.06</f>
        <v>7.4999999999999997E-2</v>
      </c>
      <c r="L18" s="46">
        <f t="shared" si="0"/>
        <v>0.89400000000000002</v>
      </c>
      <c r="M18" s="53">
        <f t="shared" si="1"/>
        <v>0.67400000000000004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f>0.802+0.015</f>
        <v>0.81700000000000006</v>
      </c>
      <c r="K19" s="54">
        <f>0.03</f>
        <v>0.03</v>
      </c>
      <c r="L19" s="46">
        <f t="shared" si="0"/>
        <v>0.84700000000000009</v>
      </c>
      <c r="M19" s="53">
        <f t="shared" si="1"/>
        <v>0.72099999999999997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108</v>
      </c>
      <c r="J20" s="59">
        <v>3.5000000000000003E-2</v>
      </c>
      <c r="K20" s="54">
        <f>0.111</f>
        <v>0.111</v>
      </c>
      <c r="L20" s="46">
        <f t="shared" si="0"/>
        <v>0.14600000000000002</v>
      </c>
      <c r="M20" s="53">
        <f t="shared" si="1"/>
        <v>2.3040000000000003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8.4179999999999993</v>
      </c>
      <c r="K21" s="54">
        <f>2.8</f>
        <v>2.8</v>
      </c>
      <c r="L21" s="46">
        <f t="shared" si="0"/>
        <v>11.218</v>
      </c>
      <c r="M21" s="53">
        <f t="shared" si="1"/>
        <v>13.282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0.47299999999999998</v>
      </c>
      <c r="K22" s="54">
        <v>0</v>
      </c>
      <c r="L22" s="46">
        <f t="shared" si="0"/>
        <v>0.47299999999999998</v>
      </c>
      <c r="M22" s="53">
        <f t="shared" si="1"/>
        <v>1.9770000000000003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2.4980000000000002</v>
      </c>
      <c r="K23" s="54">
        <v>0</v>
      </c>
      <c r="L23" s="46">
        <f t="shared" si="0"/>
        <v>2.4980000000000002</v>
      </c>
      <c r="M23" s="53">
        <f t="shared" si="1"/>
        <v>3.6759999999999993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f>14.214+0.02+0.18+0.206+0.072</f>
        <v>14.691999999999998</v>
      </c>
      <c r="K24" s="54">
        <f>2.043+1.2535</f>
        <v>3.2965</v>
      </c>
      <c r="L24" s="46">
        <f t="shared" si="0"/>
        <v>17.988499999999998</v>
      </c>
      <c r="M24" s="53">
        <f t="shared" si="1"/>
        <v>6.5115000000000016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v>1.512</v>
      </c>
      <c r="K25" s="54">
        <f>0.222+0.3204</f>
        <v>0.54239999999999999</v>
      </c>
      <c r="L25" s="46">
        <f t="shared" si="0"/>
        <v>2.0544000000000002</v>
      </c>
      <c r="M25" s="53">
        <f t="shared" si="1"/>
        <v>1.8655999999999997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f>5.76+0.15+0.03+0.0016</f>
        <v>5.9416000000000002</v>
      </c>
      <c r="K26" s="54">
        <f>1.875+0.6615</f>
        <v>2.5365000000000002</v>
      </c>
      <c r="L26" s="46">
        <f t="shared" si="0"/>
        <v>8.4781000000000013</v>
      </c>
      <c r="M26" s="53">
        <f t="shared" si="1"/>
        <v>1.3218999999999994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v>0.69599999999999995</v>
      </c>
      <c r="K27" s="54">
        <v>0</v>
      </c>
      <c r="L27" s="46">
        <f t="shared" si="0"/>
        <v>0.69599999999999995</v>
      </c>
      <c r="M27" s="53">
        <f t="shared" si="1"/>
        <v>1.7540000000000002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0.84899999999999998</v>
      </c>
      <c r="K28" s="54">
        <v>1.0999999999999999E-2</v>
      </c>
      <c r="L28" s="46">
        <f t="shared" si="0"/>
        <v>0.86</v>
      </c>
      <c r="M28" s="53">
        <f t="shared" si="1"/>
        <v>5.3139999999999992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f>4.123+0.014+0.1+0.045+0.103</f>
        <v>4.3849999999999998</v>
      </c>
      <c r="K29" s="54">
        <f>0.3408+0.1577</f>
        <v>0.4985</v>
      </c>
      <c r="L29" s="46">
        <f t="shared" si="0"/>
        <v>4.8834999999999997</v>
      </c>
      <c r="M29" s="53">
        <f t="shared" si="1"/>
        <v>10.7965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0.54200000000000004</v>
      </c>
      <c r="K30" s="54">
        <v>1.4999999999999999E-2</v>
      </c>
      <c r="L30" s="46">
        <f t="shared" si="0"/>
        <v>0.55700000000000005</v>
      </c>
      <c r="M30" s="53">
        <f t="shared" si="1"/>
        <v>1.8930000000000002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v>1.0940000000000001</v>
      </c>
      <c r="K31" s="54">
        <f>0.1156+1.4379</f>
        <v>1.5534999999999999</v>
      </c>
      <c r="L31" s="46">
        <f t="shared" si="0"/>
        <v>2.6475</v>
      </c>
      <c r="M31" s="53">
        <f t="shared" si="1"/>
        <v>3.5264999999999995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0.67900000000000005</v>
      </c>
      <c r="K32" s="54">
        <v>0.51900000000000002</v>
      </c>
      <c r="L32" s="46">
        <f t="shared" si="0"/>
        <v>1.198</v>
      </c>
      <c r="M32" s="53">
        <f t="shared" si="1"/>
        <v>1.2520000000000002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2022-06-24T09:48:56Z</dcterms:modified>
</cp:coreProperties>
</file>